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rolands_celmins\OneDrive\Web\vid_lv_weebly\_Kalkulkatori\"/>
    </mc:Choice>
  </mc:AlternateContent>
  <xr:revisionPtr revIDLastSave="22" documentId="13_ncr:4000b_{482FA5D8-CA99-4D5B-9361-0ABE421D26C4}" xr6:coauthVersionLast="40" xr6:coauthVersionMax="40" xr10:uidLastSave="{BB34C967-B4D7-40F1-8503-9D1826AD9A1D}"/>
  <bookViews>
    <workbookView xWindow="-120" yWindow="-120" windowWidth="29040" windowHeight="15990" xr2:uid="{00000000-000D-0000-FFFF-FFFF00000000}"/>
  </bookViews>
  <sheets>
    <sheet name="2019_01" sheetId="1" r:id="rId1"/>
    <sheet name="Autortiesības" sheetId="2" r:id="rId2"/>
  </sheets>
  <definedNames>
    <definedName name="dd_vsaoi_1">"$'01'.$c$#ref!"</definedName>
    <definedName name="dn_vsaoi_1">"$'01'.$c$#ref!"</definedName>
    <definedName name="_xlnm.Print_Area" localSheetId="0">'2019_01'!$A$1:$Y$12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 i="1" l="1"/>
  <c r="N6" i="1"/>
  <c r="J6" i="1"/>
  <c r="O6" i="1" s="1"/>
  <c r="L6" i="1" l="1"/>
  <c r="M6" i="1"/>
  <c r="Q6" i="1" s="1"/>
  <c r="K6" i="1"/>
  <c r="K8" i="1"/>
  <c r="O8" i="1"/>
  <c r="P6" i="1" s="1"/>
  <c r="R6" i="1" l="1"/>
  <c r="S6" i="1" s="1"/>
  <c r="U6" i="1" s="1"/>
  <c r="S8" i="1"/>
  <c r="U8" i="1" s="1"/>
  <c r="AI6" i="1"/>
  <c r="L7" i="1"/>
  <c r="AJ6" i="1"/>
  <c r="R7" i="1" l="1"/>
  <c r="S7" i="1" s="1"/>
  <c r="T6" i="1" s="1"/>
  <c r="U7" i="1" l="1"/>
  <c r="W6" i="1" s="1"/>
  <c r="Y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RC</author>
  </authors>
  <commentList>
    <comment ref="M5" authorId="0" shapeId="0" xr:uid="{00000000-0006-0000-0000-000001000000}">
      <text>
        <r>
          <rPr>
            <sz val="10"/>
            <color theme="1"/>
            <rFont val="Arial"/>
            <family val="2"/>
          </rPr>
          <t>Neapliekamais minimums netiek piemērots algām, kas ir 1100 EUR vai lielākas</t>
        </r>
      </text>
    </comment>
    <comment ref="AI5" authorId="1" shapeId="0" xr:uid="{00000000-0006-0000-0000-000002000000}">
      <text>
        <r>
          <rPr>
            <sz val="10"/>
            <color theme="1"/>
            <rFont val="Arial"/>
            <family val="2"/>
          </rPr>
          <t>DD VSAOI + DŅ VSAOI</t>
        </r>
      </text>
    </comment>
    <comment ref="AJ5" authorId="1" shapeId="0" xr:uid="{00000000-0006-0000-0000-000003000000}">
      <text>
        <r>
          <rPr>
            <sz val="10"/>
            <color theme="1"/>
            <rFont val="Arial"/>
            <family val="2"/>
          </rPr>
          <t>Bruto alga + DD VSAOI + URVN</t>
        </r>
      </text>
    </comment>
  </commentList>
</comments>
</file>

<file path=xl/sharedStrings.xml><?xml version="1.0" encoding="utf-8"?>
<sst xmlns="http://schemas.openxmlformats.org/spreadsheetml/2006/main" count="68" uniqueCount="68">
  <si>
    <t>Algu aprēķinu un izmaksu saraksts Nr.</t>
  </si>
  <si>
    <t xml:space="preserve"> / ieraksti firmas nosaukumu /</t>
  </si>
  <si>
    <t>Ailē jāvada dati vai jāraksta formulas</t>
  </si>
  <si>
    <t>Par 2019.gada janvāri</t>
  </si>
  <si>
    <t>Reģistrācijas Nr. / ieraksti reģistrācijas numuru /</t>
  </si>
  <si>
    <t>Aile satur formulas un to nedrīkst rediģēt</t>
  </si>
  <si>
    <t>/ ieraksti firmas juridisko adresi /</t>
  </si>
  <si>
    <t>Tukša aile vai nosaukuma aile</t>
  </si>
  <si>
    <t>Nr.p.k.</t>
  </si>
  <si>
    <t>Darbinieka vārds, uzvārds / personas kods / darba līguma numurs un datums</t>
  </si>
  <si>
    <t>Amata nosaukums /  darba laika režīms</t>
  </si>
  <si>
    <t>Darba dienas, darba stundas</t>
  </si>
  <si>
    <t>Pamat-alga tekošajā mēnesī</t>
  </si>
  <si>
    <t>Virs-stundas u.c. st.-piemaks.</t>
  </si>
  <si>
    <t>Slimī-bas nauda</t>
  </si>
  <si>
    <t>Citi aplie-kami ienā-kumi</t>
  </si>
  <si>
    <t>Kopā:</t>
  </si>
  <si>
    <t>DD VSAOI</t>
  </si>
  <si>
    <t>Ienāku-mu sadale</t>
  </si>
  <si>
    <t>Neapliekamais minimums</t>
  </si>
  <si>
    <t>Atvieglojumi par apgād., invalid.</t>
  </si>
  <si>
    <t>DŅ VSAOI pa pozīcijām</t>
  </si>
  <si>
    <t>DŅ VSAOI</t>
  </si>
  <si>
    <t>Atvieglojumi kopā</t>
  </si>
  <si>
    <t>Ar IIN apliekamā summa</t>
  </si>
  <si>
    <t>IIN pa pozīcijām</t>
  </si>
  <si>
    <t>IIN kopā</t>
  </si>
  <si>
    <t>Summa izmaksai sadalījumā</t>
  </si>
  <si>
    <t>Neapl.  ienā-kumi</t>
  </si>
  <si>
    <t>Aprēķinātā alga, EUR</t>
  </si>
  <si>
    <t>Izmaksā-tais, ieturē-tais avanss</t>
  </si>
  <si>
    <t>Summa izmaksai, EUR</t>
  </si>
  <si>
    <t>Ir ANG, 1 vai 0</t>
  </si>
  <si>
    <t>Neaplie-kamais mini-mums</t>
  </si>
  <si>
    <t>Atvieglo-jumi par apgādā-jamiem</t>
  </si>
  <si>
    <t>Tiek piemērota URVN</t>
  </si>
  <si>
    <t>IIN 1.robeža</t>
  </si>
  <si>
    <t>Piemēro-jamās IIN likmes koefi-cients</t>
  </si>
  <si>
    <t>VSAOI DD likmes koefi-cients</t>
  </si>
  <si>
    <t>VSAOI DŅ likmes koefi-cients</t>
  </si>
  <si>
    <t>VSAOI kopā, EUR</t>
  </si>
  <si>
    <t>Darba algas budžets</t>
  </si>
  <si>
    <t>Jānis Bērziņš</t>
  </si>
  <si>
    <t>Valdes loceklis</t>
  </si>
  <si>
    <t>22 / 22</t>
  </si>
  <si>
    <t>10101065874</t>
  </si>
  <si>
    <t>176.st.</t>
  </si>
  <si>
    <t>DL-01 no 01.01.2018</t>
  </si>
  <si>
    <t>2.vs.</t>
  </si>
  <si>
    <t>Apstiprinu:  / ____________________________ /</t>
  </si>
  <si>
    <t>Jānis Bērziņš, valdes loceklis</t>
  </si>
  <si>
    <t>Normālais d.laiks</t>
  </si>
  <si>
    <t>Instrukcija</t>
  </si>
  <si>
    <t>1.</t>
  </si>
  <si>
    <t>2.</t>
  </si>
  <si>
    <t>3.</t>
  </si>
  <si>
    <t>4.</t>
  </si>
  <si>
    <t>Paldies, ka cienat manu darbu!</t>
  </si>
  <si>
    <t>Autortiesības:</t>
  </si>
  <si>
    <t>Būtiski ir nemainīt formulas un lietot tikai dzelteni marķētos laukus. Ir pieļaujamas izmaiņas pelēkajos laukos, bet uz Jūsu atbildību.</t>
  </si>
  <si>
    <t>Ja darbinieks iesniedz iesniegumu, ka vēlas maksāt 23% IIN, jāmaina attiecīgā nodokļa likme IIN likmju kolonnā.</t>
  </si>
  <si>
    <t>Katru mēnesi pirms darba algu aprēķināšanas iesaku no EDS saglabāt algas nodokļa grāmatiņu datus. Tieši saglabāt, jo šie dati ir mainīgi un pēc laika būs grūti pierādīt pamatojumu aprēķiniem.</t>
  </si>
  <si>
    <t>Ja ir kādi jautājumi, lūdzu rakstat man uz e-pastu rolands@vid.lv</t>
  </si>
  <si>
    <t>Šo veidlapu šajā formātā ir izstrādājis Rolands Celmiņš un tā paredzēta izpaltīšanai tikai www.vid.lv lapā. Jums ir tiesības šo veidlapu izmantot savā grāmatveža darbā, mācību procesā vai pielāgot savām vajadzībām, bet Jūs to nedrīkstat publicēt bez saskaņošanas ar mani.</t>
  </si>
  <si>
    <t>Veiksmi darbā!</t>
  </si>
  <si>
    <t>Rolands Celmiņš</t>
  </si>
  <si>
    <t>Atvaļinājuma nauda</t>
  </si>
  <si>
    <t>2019.gada 14.februāris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</si>
</sst>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Ls-426]&quot; &quot;#,##0.00;[Red][$Ls-426]&quot; -&quot;#,##0.00"/>
  </numFmts>
  <fonts count="13" x14ac:knownFonts="1">
    <font>
      <sz val="11"/>
      <color theme="1"/>
      <name val="Arial"/>
      <family val="2"/>
    </font>
    <font>
      <b/>
      <i/>
      <sz val="16"/>
      <color theme="1"/>
      <name val="Arial"/>
      <family val="2"/>
    </font>
    <font>
      <b/>
      <i/>
      <u/>
      <sz val="11"/>
      <color theme="1"/>
      <name val="Arial"/>
      <family val="2"/>
    </font>
    <font>
      <b/>
      <sz val="14"/>
      <color theme="1"/>
      <name val="Arial"/>
      <family val="2"/>
    </font>
    <font>
      <sz val="14"/>
      <color theme="1"/>
      <name val="Arial"/>
      <family val="2"/>
    </font>
    <font>
      <b/>
      <sz val="11"/>
      <color theme="1"/>
      <name val="Arial"/>
      <family val="2"/>
    </font>
    <font>
      <sz val="11"/>
      <color rgb="FFC0C0C0"/>
      <name val="Arial"/>
      <family val="2"/>
    </font>
    <font>
      <b/>
      <sz val="11"/>
      <color rgb="FFC0C0C0"/>
      <name val="Arial"/>
      <family val="2"/>
    </font>
    <font>
      <sz val="9"/>
      <color theme="1"/>
      <name val="Arial"/>
      <family val="2"/>
    </font>
    <font>
      <b/>
      <sz val="9"/>
      <color theme="1"/>
      <name val="Arial"/>
      <family val="2"/>
    </font>
    <font>
      <sz val="10"/>
      <color theme="1"/>
      <name val="Arial"/>
      <family val="2"/>
    </font>
    <font>
      <sz val="9"/>
      <color rgb="FFC0C0C0"/>
      <name val="Arial"/>
      <family val="2"/>
    </font>
    <font>
      <b/>
      <sz val="9"/>
      <color rgb="FFC0C0C0"/>
      <name val="Arial"/>
      <family val="2"/>
    </font>
  </fonts>
  <fills count="8">
    <fill>
      <patternFill patternType="none"/>
    </fill>
    <fill>
      <patternFill patternType="gray125"/>
    </fill>
    <fill>
      <patternFill patternType="solid">
        <fgColor rgb="FFFFFFFF"/>
        <bgColor rgb="FFFFFFFF"/>
      </patternFill>
    </fill>
    <fill>
      <patternFill patternType="solid">
        <fgColor rgb="FFFFFF99"/>
        <bgColor rgb="FFFFFF99"/>
      </patternFill>
    </fill>
    <fill>
      <patternFill patternType="solid">
        <fgColor rgb="FFC0C0C0"/>
        <bgColor rgb="FFC0C0C0"/>
      </patternFill>
    </fill>
    <fill>
      <patternFill patternType="solid">
        <fgColor rgb="FFE6E6FF"/>
        <bgColor rgb="FFE6E6FF"/>
      </patternFill>
    </fill>
    <fill>
      <patternFill patternType="solid">
        <fgColor rgb="FFEEEEEE"/>
        <bgColor rgb="FFEEEEEE"/>
      </patternFill>
    </fill>
    <fill>
      <patternFill patternType="solid">
        <fgColor rgb="FFE6E6E6"/>
        <bgColor rgb="FFE6E6E6"/>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double">
        <color rgb="FF000000"/>
      </top>
      <bottom style="double">
        <color rgb="FF000000"/>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style="thin">
        <color rgb="FF000000"/>
      </top>
      <bottom style="double">
        <color rgb="FF000000"/>
      </bottom>
      <diagonal/>
    </border>
    <border>
      <left/>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double">
        <color rgb="FF000000"/>
      </top>
      <bottom style="thin">
        <color auto="1"/>
      </bottom>
      <diagonal/>
    </border>
  </borders>
  <cellStyleXfs count="5">
    <xf numFmtId="0" fontId="0" fillId="0" borderId="0"/>
    <xf numFmtId="0" fontId="1" fillId="0" borderId="0">
      <alignment horizontal="center"/>
    </xf>
    <xf numFmtId="0" fontId="1" fillId="0" borderId="0">
      <alignment horizontal="center" textRotation="90"/>
    </xf>
    <xf numFmtId="0" fontId="2" fillId="0" borderId="0"/>
    <xf numFmtId="165" fontId="2" fillId="0" borderId="0"/>
  </cellStyleXfs>
  <cellXfs count="80">
    <xf numFmtId="0" fontId="0" fillId="0" borderId="0" xfId="0"/>
    <xf numFmtId="0" fontId="3" fillId="2" borderId="0" xfId="0" applyFont="1" applyFill="1"/>
    <xf numFmtId="0" fontId="4" fillId="2" borderId="0" xfId="0" applyFont="1" applyFill="1"/>
    <xf numFmtId="0" fontId="3" fillId="3" borderId="0" xfId="0" applyFont="1" applyFill="1" applyAlignment="1">
      <alignment horizontal="left"/>
    </xf>
    <xf numFmtId="0" fontId="0" fillId="2" borderId="0" xfId="0" applyFill="1"/>
    <xf numFmtId="0" fontId="5" fillId="2" borderId="0" xfId="0" applyFont="1" applyFill="1"/>
    <xf numFmtId="0" fontId="6" fillId="2" borderId="0" xfId="0" applyFont="1" applyFill="1"/>
    <xf numFmtId="0" fontId="4" fillId="3" borderId="0" xfId="0" applyFont="1" applyFill="1" applyAlignment="1">
      <alignment horizontal="left"/>
    </xf>
    <xf numFmtId="0" fontId="0" fillId="4" borderId="0" xfId="0" applyFill="1"/>
    <xf numFmtId="0" fontId="3" fillId="5" borderId="0" xfId="0" applyFont="1" applyFill="1"/>
    <xf numFmtId="0" fontId="0" fillId="6" borderId="0" xfId="0" applyFill="1"/>
    <xf numFmtId="0" fontId="7" fillId="2" borderId="0" xfId="0" applyFont="1" applyFill="1"/>
    <xf numFmtId="0" fontId="8" fillId="2" borderId="0" xfId="0" applyFont="1" applyFill="1" applyAlignment="1">
      <alignment vertical="top" wrapText="1"/>
    </xf>
    <xf numFmtId="0" fontId="8" fillId="4" borderId="0" xfId="0" applyFont="1" applyFill="1" applyAlignment="1">
      <alignment vertical="top" wrapText="1"/>
    </xf>
    <xf numFmtId="0" fontId="5" fillId="4" borderId="0" xfId="0" applyFont="1" applyFill="1"/>
    <xf numFmtId="0" fontId="7" fillId="4" borderId="0" xfId="0" applyFont="1" applyFill="1"/>
    <xf numFmtId="0" fontId="6" fillId="4" borderId="0" xfId="0" applyFont="1" applyFill="1"/>
    <xf numFmtId="0" fontId="0" fillId="2" borderId="0" xfId="0" applyFill="1" applyAlignment="1">
      <alignment vertical="center"/>
    </xf>
    <xf numFmtId="2" fontId="5" fillId="5" borderId="1" xfId="0" applyNumberFormat="1" applyFont="1" applyFill="1" applyBorder="1" applyAlignment="1">
      <alignment vertical="center"/>
    </xf>
    <xf numFmtId="2" fontId="6" fillId="7" borderId="1" xfId="0" applyNumberFormat="1" applyFont="1" applyFill="1" applyBorder="1" applyAlignment="1">
      <alignment vertical="center"/>
    </xf>
    <xf numFmtId="2" fontId="6" fillId="2" borderId="1" xfId="0" applyNumberFormat="1" applyFont="1" applyFill="1" applyBorder="1" applyAlignment="1">
      <alignment vertical="center"/>
    </xf>
    <xf numFmtId="2" fontId="7" fillId="2" borderId="1" xfId="0" applyNumberFormat="1" applyFont="1" applyFill="1" applyBorder="1" applyAlignment="1">
      <alignment vertical="center"/>
    </xf>
    <xf numFmtId="2" fontId="0" fillId="3" borderId="1" xfId="0" applyNumberFormat="1" applyFill="1" applyBorder="1" applyAlignment="1">
      <alignment vertical="center"/>
    </xf>
    <xf numFmtId="49" fontId="0" fillId="3" borderId="1" xfId="0" applyNumberFormat="1" applyFill="1" applyBorder="1" applyAlignment="1">
      <alignment horizontal="left" vertical="center" wrapText="1"/>
    </xf>
    <xf numFmtId="49" fontId="0" fillId="3" borderId="1" xfId="0" applyNumberFormat="1" applyFill="1" applyBorder="1" applyAlignment="1">
      <alignment horizontal="center" vertical="center"/>
    </xf>
    <xf numFmtId="0" fontId="0" fillId="0" borderId="0" xfId="0" applyAlignment="1">
      <alignment wrapText="1"/>
    </xf>
    <xf numFmtId="0" fontId="0" fillId="2" borderId="0" xfId="0" applyFill="1"/>
    <xf numFmtId="0" fontId="0" fillId="3" borderId="0" xfId="0" applyFill="1" applyAlignment="1">
      <alignment horizontal="center"/>
    </xf>
    <xf numFmtId="2" fontId="0" fillId="3" borderId="2" xfId="0" applyNumberFormat="1" applyFill="1" applyBorder="1" applyAlignment="1">
      <alignment vertical="center"/>
    </xf>
    <xf numFmtId="2" fontId="0" fillId="3" borderId="2" xfId="0" applyNumberFormat="1" applyFill="1" applyBorder="1" applyAlignment="1">
      <alignment horizontal="center" vertical="center"/>
    </xf>
    <xf numFmtId="0" fontId="0" fillId="3" borderId="3" xfId="0" applyFill="1" applyBorder="1" applyAlignment="1">
      <alignment vertical="center"/>
    </xf>
    <xf numFmtId="164" fontId="0" fillId="3" borderId="3" xfId="0" applyNumberFormat="1" applyFill="1" applyBorder="1" applyAlignment="1">
      <alignment vertical="center"/>
    </xf>
    <xf numFmtId="2" fontId="0" fillId="5" borderId="2" xfId="0" applyNumberFormat="1" applyFill="1" applyBorder="1" applyAlignment="1">
      <alignment horizontal="center" vertical="center"/>
    </xf>
    <xf numFmtId="2" fontId="5" fillId="5" borderId="2" xfId="0" applyNumberFormat="1" applyFont="1" applyFill="1" applyBorder="1" applyAlignment="1">
      <alignment horizontal="right" vertical="center"/>
    </xf>
    <xf numFmtId="0" fontId="5" fillId="3" borderId="2" xfId="0" applyFont="1" applyFill="1" applyBorder="1" applyAlignment="1">
      <alignment horizontal="center" vertical="center"/>
    </xf>
    <xf numFmtId="2" fontId="5" fillId="5" borderId="3" xfId="0" applyNumberFormat="1" applyFont="1" applyFill="1" applyBorder="1" applyAlignment="1">
      <alignment vertical="center"/>
    </xf>
    <xf numFmtId="2" fontId="0" fillId="5" borderId="3" xfId="0" applyNumberFormat="1" applyFill="1" applyBorder="1" applyAlignment="1">
      <alignment vertical="center"/>
    </xf>
    <xf numFmtId="2" fontId="0" fillId="5" borderId="3" xfId="0" applyNumberFormat="1" applyFill="1" applyBorder="1" applyAlignment="1">
      <alignment horizontal="right" vertical="center"/>
    </xf>
    <xf numFmtId="0" fontId="5" fillId="3" borderId="0" xfId="0" applyFont="1" applyFill="1" applyAlignment="1">
      <alignment vertical="top" wrapText="1"/>
    </xf>
    <xf numFmtId="0" fontId="3" fillId="3" borderId="0" xfId="0" applyFont="1" applyFill="1"/>
    <xf numFmtId="1" fontId="0" fillId="3" borderId="2" xfId="0" applyNumberFormat="1" applyFill="1" applyBorder="1" applyAlignment="1">
      <alignment horizontal="center" vertical="center"/>
    </xf>
    <xf numFmtId="0" fontId="0" fillId="2" borderId="5" xfId="0" applyFill="1" applyBorder="1"/>
    <xf numFmtId="0" fontId="5" fillId="2" borderId="5" xfId="0" applyFont="1" applyFill="1" applyBorder="1"/>
    <xf numFmtId="0" fontId="7" fillId="2" borderId="5" xfId="0" applyFont="1" applyFill="1" applyBorder="1"/>
    <xf numFmtId="0" fontId="6" fillId="2" borderId="5" xfId="0" applyFont="1" applyFill="1" applyBorder="1"/>
    <xf numFmtId="0" fontId="8" fillId="6" borderId="6" xfId="0" applyFont="1" applyFill="1" applyBorder="1" applyAlignment="1">
      <alignment vertical="top" wrapText="1"/>
    </xf>
    <xf numFmtId="0" fontId="9" fillId="6" borderId="6" xfId="0" applyFont="1" applyFill="1" applyBorder="1" applyAlignment="1">
      <alignment vertical="top" wrapText="1"/>
    </xf>
    <xf numFmtId="0" fontId="11" fillId="6" borderId="6" xfId="0" applyFont="1" applyFill="1" applyBorder="1" applyAlignment="1">
      <alignment vertical="top" wrapText="1"/>
    </xf>
    <xf numFmtId="0" fontId="12" fillId="6" borderId="6" xfId="0" applyFont="1" applyFill="1" applyBorder="1" applyAlignment="1">
      <alignment vertical="top" wrapText="1"/>
    </xf>
    <xf numFmtId="1" fontId="0" fillId="3" borderId="4" xfId="0" applyNumberFormat="1" applyFill="1" applyBorder="1" applyAlignment="1">
      <alignment horizontal="center" vertical="center"/>
    </xf>
    <xf numFmtId="49" fontId="5" fillId="3" borderId="1" xfId="0" applyNumberFormat="1" applyFont="1" applyFill="1" applyBorder="1" applyAlignment="1">
      <alignment horizontal="left" vertical="center" wrapText="1"/>
    </xf>
    <xf numFmtId="2" fontId="0" fillId="3" borderId="4" xfId="0" applyNumberFormat="1" applyFill="1" applyBorder="1" applyAlignment="1">
      <alignment vertical="center"/>
    </xf>
    <xf numFmtId="2" fontId="5" fillId="5" borderId="1" xfId="0" applyNumberFormat="1" applyFont="1" applyFill="1" applyBorder="1" applyAlignment="1">
      <alignment vertical="center"/>
    </xf>
    <xf numFmtId="2" fontId="0" fillId="5" borderId="1" xfId="0" applyNumberFormat="1" applyFill="1" applyBorder="1" applyAlignment="1">
      <alignment vertical="center"/>
    </xf>
    <xf numFmtId="2" fontId="0" fillId="5" borderId="1" xfId="0" applyNumberFormat="1" applyFill="1" applyBorder="1" applyAlignment="1">
      <alignment vertical="center"/>
    </xf>
    <xf numFmtId="2" fontId="0" fillId="5" borderId="1" xfId="0" applyNumberFormat="1" applyFill="1" applyBorder="1" applyAlignment="1">
      <alignment horizontal="right" vertical="center"/>
    </xf>
    <xf numFmtId="2" fontId="5" fillId="5" borderId="4" xfId="0" applyNumberFormat="1" applyFont="1" applyFill="1" applyBorder="1" applyAlignment="1">
      <alignment horizontal="right" vertical="center"/>
    </xf>
    <xf numFmtId="1" fontId="0" fillId="3" borderId="8" xfId="0" applyNumberFormat="1" applyFill="1" applyBorder="1" applyAlignment="1">
      <alignment horizontal="center" vertical="center"/>
    </xf>
    <xf numFmtId="49" fontId="0" fillId="3" borderId="7" xfId="0" applyNumberFormat="1" applyFill="1" applyBorder="1" applyAlignment="1">
      <alignment horizontal="left" vertical="center" wrapText="1"/>
    </xf>
    <xf numFmtId="49" fontId="0" fillId="3" borderId="7" xfId="0" applyNumberFormat="1" applyFill="1" applyBorder="1" applyAlignment="1">
      <alignment horizontal="center" vertical="center"/>
    </xf>
    <xf numFmtId="2" fontId="0" fillId="3" borderId="8" xfId="0" applyNumberFormat="1" applyFill="1" applyBorder="1" applyAlignment="1">
      <alignment vertical="center"/>
    </xf>
    <xf numFmtId="2" fontId="5" fillId="5" borderId="7" xfId="0" applyNumberFormat="1" applyFont="1" applyFill="1" applyBorder="1" applyAlignment="1">
      <alignment vertical="center"/>
    </xf>
    <xf numFmtId="2" fontId="0" fillId="5" borderId="7" xfId="0" applyNumberFormat="1" applyFill="1" applyBorder="1" applyAlignment="1">
      <alignment vertical="center"/>
    </xf>
    <xf numFmtId="2" fontId="6" fillId="7" borderId="7" xfId="0" applyNumberFormat="1" applyFont="1" applyFill="1" applyBorder="1" applyAlignment="1">
      <alignment vertical="center"/>
    </xf>
    <xf numFmtId="2" fontId="0" fillId="5" borderId="8" xfId="0" applyNumberFormat="1" applyFill="1" applyBorder="1" applyAlignment="1">
      <alignment horizontal="right" vertical="center"/>
    </xf>
    <xf numFmtId="2" fontId="7" fillId="2" borderId="7" xfId="0" applyNumberFormat="1" applyFont="1" applyFill="1" applyBorder="1" applyAlignment="1">
      <alignment vertical="center"/>
    </xf>
    <xf numFmtId="2" fontId="5" fillId="5" borderId="8" xfId="0" applyNumberFormat="1" applyFont="1" applyFill="1" applyBorder="1" applyAlignment="1">
      <alignment horizontal="right" vertical="center"/>
    </xf>
    <xf numFmtId="0" fontId="8" fillId="6" borderId="6" xfId="0" applyFont="1" applyFill="1" applyBorder="1" applyAlignment="1">
      <alignment horizontal="center" vertical="top" wrapText="1"/>
    </xf>
    <xf numFmtId="0" fontId="5" fillId="3" borderId="4" xfId="0" applyFont="1" applyFill="1" applyBorder="1" applyAlignment="1">
      <alignment horizontal="center" vertical="center"/>
    </xf>
    <xf numFmtId="2" fontId="0" fillId="3" borderId="4" xfId="0" applyNumberFormat="1" applyFill="1" applyBorder="1" applyAlignment="1">
      <alignment horizontal="center" vertical="center"/>
    </xf>
    <xf numFmtId="2" fontId="5" fillId="3" borderId="1" xfId="0" applyNumberFormat="1" applyFont="1" applyFill="1" applyBorder="1" applyAlignment="1">
      <alignment vertical="center"/>
    </xf>
    <xf numFmtId="0" fontId="0" fillId="3" borderId="1" xfId="0" applyFill="1" applyBorder="1" applyAlignment="1">
      <alignment vertical="center"/>
    </xf>
    <xf numFmtId="164" fontId="0" fillId="3" borderId="1" xfId="0" applyNumberFormat="1" applyFill="1" applyBorder="1" applyAlignment="1">
      <alignment vertical="center"/>
    </xf>
    <xf numFmtId="2" fontId="0" fillId="5" borderId="4" xfId="0" applyNumberFormat="1" applyFill="1" applyBorder="1" applyAlignment="1">
      <alignment horizontal="center" vertical="center"/>
    </xf>
    <xf numFmtId="0" fontId="5" fillId="3" borderId="3" xfId="0" applyFont="1" applyFill="1" applyBorder="1" applyAlignment="1">
      <alignment horizontal="center" vertical="center"/>
    </xf>
    <xf numFmtId="2" fontId="0" fillId="3" borderId="3" xfId="0" applyNumberFormat="1" applyFill="1" applyBorder="1" applyAlignment="1">
      <alignment vertical="center"/>
    </xf>
    <xf numFmtId="2" fontId="0" fillId="3" borderId="3" xfId="0" applyNumberFormat="1" applyFill="1" applyBorder="1" applyAlignment="1">
      <alignment horizontal="center" vertical="center"/>
    </xf>
    <xf numFmtId="0" fontId="0" fillId="3" borderId="1" xfId="0" applyFill="1" applyBorder="1" applyAlignment="1">
      <alignment vertical="center"/>
    </xf>
    <xf numFmtId="164" fontId="0" fillId="3" borderId="1" xfId="0" applyNumberFormat="1" applyFill="1" applyBorder="1" applyAlignment="1">
      <alignment vertical="center"/>
    </xf>
    <xf numFmtId="2" fontId="0" fillId="5" borderId="3" xfId="0" applyNumberFormat="1" applyFill="1" applyBorder="1" applyAlignment="1">
      <alignment horizontal="center" vertical="center"/>
    </xf>
  </cellXfs>
  <cellStyles count="5">
    <cellStyle name="Heading" xfId="1" xr:uid="{00000000-0005-0000-0000-000000000000}"/>
    <cellStyle name="Heading1" xfId="2" xr:uid="{00000000-0005-0000-0000-000001000000}"/>
    <cellStyle name="Normal" xfId="0" builtinId="0" customBuiltin="1"/>
    <cellStyle name="Result" xfId="3" xr:uid="{00000000-0005-0000-0000-000003000000}"/>
    <cellStyle name="Result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D12"/>
  <sheetViews>
    <sheetView tabSelected="1" zoomScale="70" zoomScaleNormal="70" workbookViewId="0"/>
  </sheetViews>
  <sheetFormatPr defaultRowHeight="15" x14ac:dyDescent="0.25"/>
  <cols>
    <col min="1" max="1" width="3.125" style="8" customWidth="1"/>
    <col min="2" max="2" width="20" style="8" customWidth="1"/>
    <col min="3" max="3" width="17" style="8" customWidth="1"/>
    <col min="4" max="4" width="7.375" style="8" customWidth="1"/>
    <col min="5" max="5" width="7.875" style="8" customWidth="1"/>
    <col min="6" max="8" width="6.125" style="8" customWidth="1"/>
    <col min="9" max="9" width="6.125" style="14" customWidth="1"/>
    <col min="10" max="10" width="7.875" style="14" customWidth="1"/>
    <col min="11" max="11" width="7.875" style="15" customWidth="1"/>
    <col min="12" max="12" width="7.875" style="8" customWidth="1"/>
    <col min="13" max="13" width="7.875" style="14" customWidth="1"/>
    <col min="14" max="14" width="7.875" style="8" customWidth="1"/>
    <col min="15" max="15" width="7.875" style="8" hidden="1" customWidth="1"/>
    <col min="16" max="16" width="7.875" style="8" customWidth="1"/>
    <col min="17" max="18" width="7.875" style="8" hidden="1" customWidth="1"/>
    <col min="19" max="19" width="7.875" style="16" hidden="1" customWidth="1"/>
    <col min="20" max="20" width="7.875" style="16" customWidth="1"/>
    <col min="21" max="21" width="7.875" style="16" hidden="1" customWidth="1"/>
    <col min="22" max="22" width="6.25" style="16" customWidth="1"/>
    <col min="23" max="23" width="7.875" style="16" customWidth="1"/>
    <col min="24" max="24" width="5.875" style="16" customWidth="1"/>
    <col min="25" max="25" width="7.875" style="16" customWidth="1"/>
    <col min="26" max="26" width="1.875" style="16" customWidth="1"/>
    <col min="27" max="30" width="8" style="8" customWidth="1"/>
    <col min="31" max="31" width="8" style="14" customWidth="1"/>
    <col min="32" max="34" width="8" style="8" customWidth="1"/>
    <col min="35" max="36" width="12.625" style="8" customWidth="1"/>
    <col min="37" max="1018" width="10.75" style="8" customWidth="1"/>
  </cols>
  <sheetData>
    <row r="1" spans="1:36" ht="18" x14ac:dyDescent="0.25">
      <c r="A1" s="1" t="s">
        <v>0</v>
      </c>
      <c r="B1" s="2"/>
      <c r="C1" s="2"/>
      <c r="D1" s="1"/>
      <c r="E1" s="3">
        <v>1</v>
      </c>
      <c r="F1" s="4"/>
      <c r="G1" s="38" t="s">
        <v>1</v>
      </c>
      <c r="H1" s="38"/>
      <c r="I1" s="38"/>
      <c r="J1" s="38"/>
      <c r="K1" s="38"/>
      <c r="L1" s="38"/>
      <c r="M1" s="5"/>
      <c r="N1" s="4"/>
      <c r="O1" s="4"/>
      <c r="P1" s="4"/>
      <c r="Q1" s="4"/>
      <c r="R1" s="4"/>
      <c r="S1" s="6"/>
      <c r="T1" s="6"/>
      <c r="U1" s="6"/>
      <c r="V1" s="6"/>
      <c r="W1" s="6"/>
      <c r="X1" s="6"/>
      <c r="Y1" s="6"/>
      <c r="Z1" s="6"/>
      <c r="AA1" s="7"/>
      <c r="AB1" s="4" t="s">
        <v>2</v>
      </c>
      <c r="AC1" s="4"/>
      <c r="AD1" s="4"/>
      <c r="AE1" s="5"/>
      <c r="AF1" s="4"/>
      <c r="AG1" s="4"/>
      <c r="AH1" s="4"/>
      <c r="AI1" s="4"/>
      <c r="AJ1" s="4"/>
    </row>
    <row r="2" spans="1:36" ht="18" x14ac:dyDescent="0.25">
      <c r="A2" s="39" t="s">
        <v>3</v>
      </c>
      <c r="B2" s="39"/>
      <c r="C2" s="39"/>
      <c r="D2" s="39"/>
      <c r="E2" s="39"/>
      <c r="F2" s="4"/>
      <c r="G2" s="38" t="s">
        <v>4</v>
      </c>
      <c r="H2" s="38"/>
      <c r="I2" s="38"/>
      <c r="J2" s="38"/>
      <c r="K2" s="38"/>
      <c r="L2" s="38"/>
      <c r="M2" s="5"/>
      <c r="N2" s="4"/>
      <c r="O2" s="4"/>
      <c r="P2" s="4"/>
      <c r="Q2" s="4"/>
      <c r="R2" s="4"/>
      <c r="S2" s="6"/>
      <c r="T2" s="6"/>
      <c r="U2" s="6"/>
      <c r="V2" s="6"/>
      <c r="W2" s="6"/>
      <c r="X2" s="6"/>
      <c r="Y2" s="6"/>
      <c r="Z2" s="6"/>
      <c r="AA2" s="9"/>
      <c r="AB2" s="4" t="s">
        <v>5</v>
      </c>
      <c r="AC2" s="4"/>
      <c r="AD2" s="4"/>
      <c r="AE2" s="5"/>
      <c r="AF2" s="4"/>
      <c r="AG2" s="4"/>
      <c r="AH2" s="4"/>
      <c r="AI2" s="4"/>
      <c r="AJ2" s="4"/>
    </row>
    <row r="3" spans="1:36" ht="18.600000000000001" customHeight="1" x14ac:dyDescent="0.25">
      <c r="A3" s="4"/>
      <c r="B3" s="4"/>
      <c r="C3" s="4"/>
      <c r="D3" s="4"/>
      <c r="E3"/>
      <c r="F3" s="4"/>
      <c r="G3" s="38" t="s">
        <v>6</v>
      </c>
      <c r="H3" s="38"/>
      <c r="I3" s="38"/>
      <c r="J3" s="38"/>
      <c r="K3" s="38"/>
      <c r="L3" s="38"/>
      <c r="M3" s="5"/>
      <c r="N3" s="4"/>
      <c r="O3" s="4"/>
      <c r="P3" s="4"/>
      <c r="Q3" s="4"/>
      <c r="R3" s="4"/>
      <c r="S3" s="6"/>
      <c r="T3" s="6"/>
      <c r="U3" s="6"/>
      <c r="V3" s="6"/>
      <c r="W3" s="6"/>
      <c r="X3" s="6"/>
      <c r="Y3" s="6"/>
      <c r="Z3" s="6"/>
      <c r="AA3" s="10"/>
      <c r="AB3" s="4" t="s">
        <v>7</v>
      </c>
      <c r="AC3" s="4"/>
      <c r="AD3" s="4"/>
      <c r="AE3" s="5"/>
      <c r="AF3" s="4"/>
      <c r="AG3" s="4"/>
      <c r="AH3" s="4"/>
      <c r="AI3" s="4"/>
      <c r="AJ3" s="4"/>
    </row>
    <row r="4" spans="1:36" ht="7.5" customHeight="1" x14ac:dyDescent="0.25">
      <c r="A4" s="4"/>
      <c r="B4" s="4"/>
      <c r="C4" s="4"/>
      <c r="D4" s="4"/>
      <c r="E4" s="4"/>
      <c r="F4" s="4"/>
      <c r="G4" s="4"/>
      <c r="H4" s="4"/>
      <c r="I4" s="5"/>
      <c r="J4" s="5"/>
      <c r="K4" s="11"/>
      <c r="L4" s="4"/>
      <c r="M4" s="5"/>
      <c r="N4" s="4"/>
      <c r="O4" s="4"/>
      <c r="P4" s="4"/>
      <c r="Q4" s="4"/>
      <c r="R4" s="4"/>
      <c r="S4" s="6"/>
      <c r="T4" s="6"/>
      <c r="U4" s="6"/>
      <c r="V4" s="6"/>
      <c r="W4" s="6"/>
      <c r="X4" s="6"/>
      <c r="Y4" s="6"/>
      <c r="Z4" s="6"/>
      <c r="AA4" s="4"/>
      <c r="AB4" s="4"/>
      <c r="AC4" s="4"/>
      <c r="AD4" s="4"/>
      <c r="AE4" s="5"/>
      <c r="AF4" s="4"/>
      <c r="AG4" s="4"/>
      <c r="AH4" s="4"/>
      <c r="AI4" s="4"/>
      <c r="AJ4" s="4"/>
    </row>
    <row r="5" spans="1:36" s="13" customFormat="1" ht="60" x14ac:dyDescent="0.2">
      <c r="A5" s="45" t="s">
        <v>8</v>
      </c>
      <c r="B5" s="45" t="s">
        <v>9</v>
      </c>
      <c r="C5" s="45" t="s">
        <v>10</v>
      </c>
      <c r="D5" s="45" t="s">
        <v>11</v>
      </c>
      <c r="E5" s="45" t="s">
        <v>12</v>
      </c>
      <c r="F5" s="45" t="s">
        <v>13</v>
      </c>
      <c r="G5" s="45" t="s">
        <v>14</v>
      </c>
      <c r="H5" s="45" t="s">
        <v>66</v>
      </c>
      <c r="I5" s="45" t="s">
        <v>15</v>
      </c>
      <c r="J5" s="46" t="s">
        <v>16</v>
      </c>
      <c r="K5" s="45" t="s">
        <v>17</v>
      </c>
      <c r="L5" s="46" t="s">
        <v>18</v>
      </c>
      <c r="M5" s="45" t="s">
        <v>19</v>
      </c>
      <c r="N5" s="45" t="s">
        <v>20</v>
      </c>
      <c r="O5" s="47" t="s">
        <v>21</v>
      </c>
      <c r="P5" s="45" t="s">
        <v>22</v>
      </c>
      <c r="Q5" s="47" t="s">
        <v>23</v>
      </c>
      <c r="R5" s="47" t="s">
        <v>24</v>
      </c>
      <c r="S5" s="47" t="s">
        <v>25</v>
      </c>
      <c r="T5" s="45" t="s">
        <v>26</v>
      </c>
      <c r="U5" s="48" t="s">
        <v>27</v>
      </c>
      <c r="V5" s="45" t="s">
        <v>28</v>
      </c>
      <c r="W5" s="46" t="s">
        <v>29</v>
      </c>
      <c r="X5" s="45" t="s">
        <v>30</v>
      </c>
      <c r="Y5" s="46" t="s">
        <v>31</v>
      </c>
      <c r="Z5" s="12"/>
      <c r="AA5" s="67" t="s">
        <v>32</v>
      </c>
      <c r="AB5" s="45" t="s">
        <v>33</v>
      </c>
      <c r="AC5" s="45" t="s">
        <v>34</v>
      </c>
      <c r="AD5" s="45" t="s">
        <v>35</v>
      </c>
      <c r="AE5" s="45" t="s">
        <v>36</v>
      </c>
      <c r="AF5" s="45" t="s">
        <v>37</v>
      </c>
      <c r="AG5" s="45" t="s">
        <v>38</v>
      </c>
      <c r="AH5" s="45" t="s">
        <v>39</v>
      </c>
      <c r="AI5" s="45" t="s">
        <v>40</v>
      </c>
      <c r="AJ5" s="45" t="s">
        <v>41</v>
      </c>
    </row>
    <row r="6" spans="1:36" ht="15.75" thickBot="1" x14ac:dyDescent="0.25">
      <c r="A6" s="49">
        <v>1</v>
      </c>
      <c r="B6" s="50" t="s">
        <v>42</v>
      </c>
      <c r="C6" s="23" t="s">
        <v>43</v>
      </c>
      <c r="D6" s="24" t="s">
        <v>44</v>
      </c>
      <c r="E6" s="51">
        <v>500</v>
      </c>
      <c r="F6" s="51">
        <v>10</v>
      </c>
      <c r="G6" s="51"/>
      <c r="H6" s="51">
        <v>50</v>
      </c>
      <c r="I6" s="51"/>
      <c r="J6" s="52">
        <f>IF(AA6=1,SUM(E6:I6),0)</f>
        <v>560</v>
      </c>
      <c r="K6" s="53">
        <f>ROUND(J6*AG6,2)</f>
        <v>134.9</v>
      </c>
      <c r="L6" s="18">
        <f>IF(J6&gt;=AE6, AE6, J6)</f>
        <v>560</v>
      </c>
      <c r="M6" s="54">
        <f>IF(J6&gt;=1100, 0, AB6)</f>
        <v>200</v>
      </c>
      <c r="N6" s="54">
        <f>AC6</f>
        <v>230</v>
      </c>
      <c r="O6" s="20">
        <f>ROUND(J6*AH6,2)</f>
        <v>61.6</v>
      </c>
      <c r="P6" s="55">
        <f>O6+O7+O8</f>
        <v>61.6</v>
      </c>
      <c r="Q6" s="20">
        <f>M6+N6+O6</f>
        <v>491.6</v>
      </c>
      <c r="R6" s="20">
        <f>IF(L6-M6-N6-O6&gt;0, L6-M6-N6-O6, 0)</f>
        <v>68.400000000000006</v>
      </c>
      <c r="S6" s="20">
        <f>ROUND(R6*AF6,2)</f>
        <v>13.68</v>
      </c>
      <c r="T6" s="55">
        <f>S6+S7+S8</f>
        <v>13.68</v>
      </c>
      <c r="U6" s="21">
        <f>L6-O6-S6</f>
        <v>484.71999999999997</v>
      </c>
      <c r="V6" s="51"/>
      <c r="W6" s="56">
        <f>U6+U7+U8+V6</f>
        <v>484.71999999999997</v>
      </c>
      <c r="X6" s="51"/>
      <c r="Y6" s="56">
        <f>W6-X6</f>
        <v>484.71999999999997</v>
      </c>
      <c r="Z6" s="17"/>
      <c r="AA6" s="68">
        <v>1</v>
      </c>
      <c r="AB6" s="51">
        <v>200</v>
      </c>
      <c r="AC6" s="51">
        <v>230</v>
      </c>
      <c r="AD6" s="51">
        <v>0.36</v>
      </c>
      <c r="AE6" s="69">
        <v>1667</v>
      </c>
      <c r="AF6" s="70">
        <v>0.2</v>
      </c>
      <c r="AG6" s="71">
        <v>0.2409</v>
      </c>
      <c r="AH6" s="72">
        <v>0.11</v>
      </c>
      <c r="AI6" s="73">
        <f>K6+O6+K8+O8+O7</f>
        <v>196.5</v>
      </c>
      <c r="AJ6" s="73">
        <f>J6+J8+K6+K8+AD6</f>
        <v>695.26</v>
      </c>
    </row>
    <row r="7" spans="1:36" ht="16.5" thickTop="1" thickBot="1" x14ac:dyDescent="0.25">
      <c r="A7" s="40"/>
      <c r="B7" s="23" t="s">
        <v>45</v>
      </c>
      <c r="C7" s="23" t="s">
        <v>51</v>
      </c>
      <c r="D7" s="24" t="s">
        <v>46</v>
      </c>
      <c r="E7" s="28"/>
      <c r="F7" s="28"/>
      <c r="G7" s="28"/>
      <c r="H7" s="28"/>
      <c r="I7" s="28"/>
      <c r="J7" s="35"/>
      <c r="K7" s="36"/>
      <c r="L7" s="18">
        <f>J6-L6</f>
        <v>0</v>
      </c>
      <c r="M7" s="19"/>
      <c r="N7" s="19"/>
      <c r="O7" s="19"/>
      <c r="P7" s="37"/>
      <c r="Q7" s="19"/>
      <c r="R7" s="20">
        <f>L7</f>
        <v>0</v>
      </c>
      <c r="S7" s="20">
        <f>ROUND(R7*AF7,2)</f>
        <v>0</v>
      </c>
      <c r="T7" s="37"/>
      <c r="U7" s="21">
        <f>L7-O7-S7</f>
        <v>0</v>
      </c>
      <c r="V7" s="28"/>
      <c r="W7" s="33"/>
      <c r="X7" s="28"/>
      <c r="Y7" s="33"/>
      <c r="Z7" s="17"/>
      <c r="AA7" s="34"/>
      <c r="AB7" s="28"/>
      <c r="AC7" s="28"/>
      <c r="AD7" s="28"/>
      <c r="AE7" s="29"/>
      <c r="AF7" s="22">
        <v>0.23</v>
      </c>
      <c r="AG7" s="30"/>
      <c r="AH7" s="31"/>
      <c r="AI7" s="32"/>
      <c r="AJ7" s="32"/>
    </row>
    <row r="8" spans="1:36" ht="15.75" thickTop="1" x14ac:dyDescent="0.2">
      <c r="A8" s="57"/>
      <c r="B8" s="58" t="s">
        <v>47</v>
      </c>
      <c r="C8" s="58"/>
      <c r="D8" s="59" t="s">
        <v>48</v>
      </c>
      <c r="E8" s="60"/>
      <c r="F8" s="60"/>
      <c r="G8" s="60"/>
      <c r="H8" s="60"/>
      <c r="I8" s="60"/>
      <c r="J8" s="61">
        <f>IF(AA6=1, 0, SUM(E6:I6))</f>
        <v>0</v>
      </c>
      <c r="K8" s="62">
        <f>ROUND(J8*AG8,2)</f>
        <v>0</v>
      </c>
      <c r="L8" s="63"/>
      <c r="M8" s="63"/>
      <c r="N8" s="63"/>
      <c r="O8" s="63">
        <f>ROUND(J8*AH8,2)</f>
        <v>0</v>
      </c>
      <c r="P8" s="64"/>
      <c r="Q8" s="63"/>
      <c r="R8" s="63"/>
      <c r="S8" s="63">
        <f>(J8*AF8)-(O8*0.2)</f>
        <v>0</v>
      </c>
      <c r="T8" s="64"/>
      <c r="U8" s="65">
        <f>J8-O8-S8</f>
        <v>0</v>
      </c>
      <c r="V8" s="60"/>
      <c r="W8" s="66"/>
      <c r="X8" s="60"/>
      <c r="Y8" s="66"/>
      <c r="Z8" s="17"/>
      <c r="AA8" s="74"/>
      <c r="AB8" s="75"/>
      <c r="AC8" s="75"/>
      <c r="AD8" s="75"/>
      <c r="AE8" s="76"/>
      <c r="AF8" s="22">
        <v>0.23</v>
      </c>
      <c r="AG8" s="77">
        <v>0.2409</v>
      </c>
      <c r="AH8" s="78">
        <v>0.11</v>
      </c>
      <c r="AI8" s="79"/>
      <c r="AJ8" s="79"/>
    </row>
    <row r="9" spans="1:36" x14ac:dyDescent="0.25">
      <c r="A9" s="41"/>
      <c r="B9" s="41"/>
      <c r="C9" s="41"/>
      <c r="D9" s="41"/>
      <c r="E9" s="41"/>
      <c r="F9" s="41"/>
      <c r="G9" s="41"/>
      <c r="H9" s="41"/>
      <c r="I9" s="42"/>
      <c r="J9" s="42"/>
      <c r="K9" s="43"/>
      <c r="L9" s="41"/>
      <c r="M9" s="42"/>
      <c r="N9" s="41"/>
      <c r="O9" s="41"/>
      <c r="P9" s="41"/>
      <c r="Q9" s="41"/>
      <c r="R9" s="41"/>
      <c r="S9" s="44"/>
      <c r="T9" s="44"/>
      <c r="U9" s="44"/>
      <c r="V9" s="44"/>
      <c r="W9" s="44"/>
      <c r="X9" s="44"/>
      <c r="Y9" s="44"/>
      <c r="Z9" s="6"/>
      <c r="AA9" s="4"/>
      <c r="AB9" s="4"/>
      <c r="AC9" s="4"/>
      <c r="AD9" s="4"/>
      <c r="AE9" s="5"/>
      <c r="AF9" s="4"/>
      <c r="AG9" s="4"/>
      <c r="AH9" s="4"/>
      <c r="AI9" s="4"/>
      <c r="AJ9" s="4"/>
    </row>
    <row r="10" spans="1:36" x14ac:dyDescent="0.25">
      <c r="A10" s="4"/>
      <c r="B10" s="4"/>
      <c r="C10" s="4"/>
      <c r="D10" s="4"/>
      <c r="E10" s="4"/>
      <c r="F10" s="4"/>
      <c r="G10" s="4"/>
      <c r="H10" s="4"/>
      <c r="I10" s="5"/>
      <c r="J10" s="5"/>
      <c r="K10" s="11"/>
      <c r="L10" s="4"/>
      <c r="M10" s="5"/>
      <c r="N10" s="4"/>
      <c r="O10" s="4"/>
      <c r="P10" s="4"/>
      <c r="Q10" s="4"/>
      <c r="R10" s="4"/>
      <c r="S10" s="6"/>
      <c r="T10" s="6"/>
      <c r="U10" s="6"/>
      <c r="V10" s="6"/>
      <c r="W10" s="6"/>
      <c r="X10" s="6"/>
      <c r="Y10" s="6"/>
      <c r="Z10" s="6"/>
      <c r="AA10" s="4"/>
      <c r="AB10" s="4"/>
      <c r="AC10" s="4"/>
      <c r="AD10" s="4"/>
      <c r="AE10" s="5"/>
      <c r="AF10" s="4"/>
      <c r="AG10" s="4"/>
      <c r="AH10" s="4"/>
      <c r="AI10" s="4"/>
      <c r="AJ10" s="4"/>
    </row>
    <row r="11" spans="1:36" x14ac:dyDescent="0.25">
      <c r="A11" s="26" t="s">
        <v>49</v>
      </c>
      <c r="B11" s="26"/>
      <c r="C11" s="26"/>
      <c r="D11" s="4"/>
      <c r="E11" s="4"/>
      <c r="F11" s="4"/>
      <c r="G11" s="4"/>
      <c r="H11" s="4"/>
      <c r="I11" s="5"/>
      <c r="J11" s="5"/>
      <c r="K11" s="11"/>
      <c r="L11" s="4"/>
      <c r="M11" s="5"/>
      <c r="N11" s="4"/>
      <c r="O11" s="4"/>
      <c r="P11" s="4"/>
      <c r="Q11" s="4"/>
      <c r="R11" s="4"/>
      <c r="S11" s="6"/>
      <c r="T11" s="6"/>
      <c r="U11" s="6"/>
      <c r="V11" s="6"/>
      <c r="W11" s="6"/>
      <c r="X11" s="6"/>
      <c r="Y11" s="6"/>
      <c r="Z11" s="6"/>
      <c r="AA11" s="4"/>
      <c r="AB11" s="4"/>
      <c r="AC11" s="4"/>
      <c r="AD11" s="4"/>
      <c r="AE11" s="5"/>
      <c r="AF11" s="4"/>
      <c r="AG11" s="4"/>
      <c r="AH11" s="4"/>
      <c r="AI11" s="4"/>
      <c r="AJ11" s="4"/>
    </row>
    <row r="12" spans="1:36" x14ac:dyDescent="0.25">
      <c r="A12" s="27" t="s">
        <v>50</v>
      </c>
      <c r="B12" s="27"/>
      <c r="C12" s="27"/>
      <c r="D12" s="4"/>
      <c r="E12" s="4"/>
      <c r="F12" s="4"/>
      <c r="G12" s="4"/>
      <c r="H12" s="4"/>
      <c r="I12" s="5"/>
      <c r="J12" s="5"/>
      <c r="K12" s="11"/>
      <c r="L12" s="4"/>
      <c r="M12" s="5"/>
      <c r="N12" s="4"/>
      <c r="O12" s="4"/>
      <c r="P12" s="4"/>
      <c r="Q12" s="4"/>
      <c r="R12" s="4"/>
      <c r="S12" s="6"/>
      <c r="T12" s="6"/>
      <c r="U12" s="6"/>
      <c r="V12" s="6"/>
      <c r="W12" s="6"/>
      <c r="X12" s="6"/>
      <c r="Y12" s="6"/>
      <c r="Z12" s="6"/>
      <c r="AA12" s="4"/>
      <c r="AB12" s="4"/>
      <c r="AC12" s="4"/>
      <c r="AD12" s="4"/>
      <c r="AE12" s="5"/>
      <c r="AF12" s="4"/>
      <c r="AG12" s="4"/>
      <c r="AH12" s="4"/>
      <c r="AI12" s="4"/>
      <c r="AJ12" s="4"/>
    </row>
  </sheetData>
  <mergeCells count="29">
    <mergeCell ref="G1:L1"/>
    <mergeCell ref="A2:E2"/>
    <mergeCell ref="G2:L2"/>
    <mergeCell ref="G3:L3"/>
    <mergeCell ref="A6:A8"/>
    <mergeCell ref="E6:E8"/>
    <mergeCell ref="F6:F8"/>
    <mergeCell ref="G6:G8"/>
    <mergeCell ref="H6:H8"/>
    <mergeCell ref="I6:I8"/>
    <mergeCell ref="AE6:AE8"/>
    <mergeCell ref="AG6:AG7"/>
    <mergeCell ref="AH6:AH7"/>
    <mergeCell ref="AI6:AI8"/>
    <mergeCell ref="AJ6:AJ8"/>
    <mergeCell ref="X6:X8"/>
    <mergeCell ref="Y6:Y8"/>
    <mergeCell ref="AA6:AA8"/>
    <mergeCell ref="AB6:AB8"/>
    <mergeCell ref="AC6:AC8"/>
    <mergeCell ref="AD6:AD8"/>
    <mergeCell ref="J6:J7"/>
    <mergeCell ref="K6:K7"/>
    <mergeCell ref="P6:P8"/>
    <mergeCell ref="T6:T8"/>
    <mergeCell ref="V6:V8"/>
    <mergeCell ref="W6:W8"/>
    <mergeCell ref="A11:C11"/>
    <mergeCell ref="A12:C12"/>
  </mergeCells>
  <pageMargins left="0.55118110236220474" right="0.55118110236220474" top="0.82677165354330717" bottom="0.43307086614173229" header="0.78740157480314965" footer="0.39370078740157483"/>
  <pageSetup scale="70" fitToWidth="0" fitToHeight="0" pageOrder="overThenDown" orientation="landscape" useFirstPageNumber="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election activeCell="B15" sqref="B15"/>
    </sheetView>
  </sheetViews>
  <sheetFormatPr defaultRowHeight="14.25" x14ac:dyDescent="0.2"/>
  <cols>
    <col min="1" max="1" width="3.25" customWidth="1"/>
    <col min="2" max="2" width="76.75" customWidth="1"/>
  </cols>
  <sheetData>
    <row r="1" spans="1:2" x14ac:dyDescent="0.2">
      <c r="A1" t="s">
        <v>52</v>
      </c>
    </row>
    <row r="3" spans="1:2" ht="28.5" x14ac:dyDescent="0.2">
      <c r="A3" t="s">
        <v>53</v>
      </c>
      <c r="B3" s="25" t="s">
        <v>59</v>
      </c>
    </row>
    <row r="4" spans="1:2" ht="28.5" x14ac:dyDescent="0.2">
      <c r="A4" t="s">
        <v>54</v>
      </c>
      <c r="B4" s="25" t="s">
        <v>60</v>
      </c>
    </row>
    <row r="5" spans="1:2" ht="42.75" x14ac:dyDescent="0.2">
      <c r="A5" t="s">
        <v>55</v>
      </c>
      <c r="B5" s="25" t="s">
        <v>61</v>
      </c>
    </row>
    <row r="6" spans="1:2" x14ac:dyDescent="0.2">
      <c r="A6" t="s">
        <v>56</v>
      </c>
      <c r="B6" s="25" t="s">
        <v>62</v>
      </c>
    </row>
    <row r="7" spans="1:2" x14ac:dyDescent="0.2">
      <c r="B7" s="25"/>
    </row>
    <row r="8" spans="1:2" x14ac:dyDescent="0.2">
      <c r="A8" t="s">
        <v>58</v>
      </c>
      <c r="B8" s="25"/>
    </row>
    <row r="9" spans="1:2" ht="57" x14ac:dyDescent="0.2">
      <c r="B9" s="25" t="s">
        <v>63</v>
      </c>
    </row>
    <row r="10" spans="1:2" x14ac:dyDescent="0.2">
      <c r="B10" s="25" t="s">
        <v>57</v>
      </c>
    </row>
    <row r="12" spans="1:2" x14ac:dyDescent="0.2">
      <c r="B12" t="s">
        <v>64</v>
      </c>
    </row>
    <row r="13" spans="1:2" x14ac:dyDescent="0.2">
      <c r="B13" t="s">
        <v>65</v>
      </c>
    </row>
    <row r="14" spans="1:2" x14ac:dyDescent="0.2">
      <c r="B14"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9005</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2019_01</vt:lpstr>
      <vt:lpstr>Autortiesības</vt:lpstr>
      <vt:lpstr>'2019_01'!Print_Area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Algu saraksts 2019</dc:title>
  <dc:subject>Autors: Rolands Celmiņš</dc:subject>
  <dc:creator>Rolands Celmiņš</dc:creator>
  <cp:keywords>Versija 1</cp:keywords>
  <dc:description>Dokuments izgatavots publicēšanai VID.lv portālā un to aizsargā Autortiesību likums</dc:description>
  <cp:lastModifiedBy>rolands_celmins</cp:lastModifiedBy>
  <cp:revision>85</cp:revision>
  <cp:lastPrinted>2019-02-14T11:13:24Z</cp:lastPrinted>
  <dcterms:created xsi:type="dcterms:W3CDTF">2018-01-02T19:20:28Z</dcterms:created>
  <dcterms:modified xsi:type="dcterms:W3CDTF">2019-02-14T11:14:23Z</dcterms:modified>
</cp:coreProperties>
</file>